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Paramètres" sheetId="2" state="visible" r:id="rId2"/>
    <sheet xmlns:r="http://schemas.openxmlformats.org/officeDocument/2006/relationships" name="Trésorerie 12 mois" sheetId="3" state="visible" r:id="rId3"/>
    <sheet xmlns:r="http://schemas.openxmlformats.org/officeDocument/2006/relationships" name="Repè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;(#,##0 €);-"/>
  </numFmts>
  <fonts count="14">
    <font>
      <name val="Calibri"/>
      <family val="2"/>
      <color theme="1"/>
      <sz val="11"/>
      <scheme val="minor"/>
    </font>
    <font>
      <name val="Arial"/>
      <b val="1"/>
      <color rgb="003A2318"/>
      <sz val="14"/>
    </font>
    <font>
      <name val="Arial"/>
      <i val="1"/>
      <color rgb="006B5847"/>
      <sz val="9"/>
    </font>
    <font>
      <name val="Arial"/>
      <b val="1"/>
      <color rgb="00B4552D"/>
      <sz val="11"/>
    </font>
    <font>
      <name val="Arial"/>
      <color rgb="002E201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0000FF"/>
      <sz val="10"/>
    </font>
    <font>
      <name val="Arial"/>
      <color rgb="006B5847"/>
      <sz val="9"/>
    </font>
    <font>
      <name val="Arial"/>
      <b val="1"/>
      <color rgb="003A2318"/>
      <sz val="10"/>
    </font>
    <font>
      <name val="Arial"/>
      <b val="1"/>
      <color rgb="00008000"/>
      <sz val="10"/>
    </font>
    <font>
      <name val="Arial"/>
      <b val="1"/>
      <color rgb="002E2016"/>
      <sz val="10"/>
    </font>
    <font>
      <name val="Arial"/>
      <color rgb="000000FF"/>
      <sz val="10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3A2318"/>
      </patternFill>
    </fill>
    <fill>
      <patternFill patternType="solid">
        <fgColor rgb="00B4552D"/>
      </patternFill>
    </fill>
    <fill>
      <patternFill patternType="solid">
        <fgColor rgb="00F3EADF"/>
      </patternFill>
    </fill>
    <fill>
      <patternFill patternType="solid">
        <fgColor rgb="00FFF7C2"/>
      </patternFill>
    </fill>
  </fills>
  <borders count="2">
    <border>
      <left/>
      <right/>
      <top/>
      <bottom/>
      <diagonal/>
    </border>
    <border>
      <left style="thin">
        <color rgb="00D6C7B5"/>
      </left>
      <right style="thin">
        <color rgb="00D6C7B5"/>
      </right>
      <top style="thin">
        <color rgb="00D6C7B5"/>
      </top>
      <bottom style="thin">
        <color rgb="00D6C7B5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applyAlignment="1" pivotButton="0" quotePrefix="0" xfId="0">
      <alignment vertical="center"/>
    </xf>
    <xf numFmtId="3" fontId="7" fillId="0" borderId="1" pivotButton="0" quotePrefix="0" xfId="0"/>
    <xf numFmtId="0" fontId="6" fillId="0" borderId="1" pivotButton="0" quotePrefix="0" xfId="0"/>
    <xf numFmtId="0" fontId="8" fillId="0" borderId="1" pivotButton="0" quotePrefix="0" xfId="0"/>
    <xf numFmtId="1" fontId="7" fillId="0" borderId="1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9" fillId="0" borderId="0" applyAlignment="1" pivotButton="0" quotePrefix="0" xfId="0">
      <alignment indent="1"/>
    </xf>
    <xf numFmtId="164" fontId="10" fillId="0" borderId="1" pivotButton="0" quotePrefix="0" xfId="0"/>
    <xf numFmtId="164" fontId="11" fillId="0" borderId="1" pivotButton="0" quotePrefix="0" xfId="0"/>
    <xf numFmtId="0" fontId="0" fillId="0" borderId="1" pivotButton="0" quotePrefix="0" xfId="0"/>
    <xf numFmtId="0" fontId="9" fillId="4" borderId="0" pivotButton="0" quotePrefix="0" xfId="0"/>
    <xf numFmtId="0" fontId="0" fillId="4" borderId="0" pivotButton="0" quotePrefix="0" xfId="0"/>
    <xf numFmtId="0" fontId="4" fillId="0" borderId="0" applyAlignment="1" pivotButton="0" quotePrefix="0" xfId="0">
      <alignment indent="1"/>
    </xf>
    <xf numFmtId="164" fontId="12" fillId="0" borderId="1" pivotButton="0" quotePrefix="0" xfId="0"/>
    <xf numFmtId="164" fontId="12" fillId="5" borderId="1" pivotButton="0" quotePrefix="0" xfId="0"/>
    <xf numFmtId="164" fontId="13" fillId="0" borderId="1" pivotButton="0" quotePrefix="0" xfId="0"/>
    <xf numFmtId="164" fontId="13" fillId="4" borderId="1" pivotButton="0" quotePrefix="0" xfId="0"/>
    <xf numFmtId="164" fontId="10" fillId="0" borderId="1" applyAlignment="1" pivotButton="0" quotePrefix="0" xfId="0">
      <alignment horizontal="center"/>
    </xf>
    <xf numFmtId="0" fontId="10" fillId="0" borderId="1" applyAlignment="1" pivotButton="0" quotePrefix="0" xfId="0">
      <alignment horizontal="center"/>
    </xf>
    <xf numFmtId="1" fontId="1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Trésorerie prévisionnelle — 12 mois</t>
        </is>
      </c>
    </row>
    <row r="2">
      <c r="A2" s="2" t="inlineStr">
        <is>
          <t>Biscuiterie des Pyrénées — document de travail interne fictif (serious game). Montants en euros.</t>
        </is>
      </c>
    </row>
    <row r="4" ht="15" customHeight="1">
      <c r="A4" s="3" t="inlineStr">
        <is>
          <t>Objet du classeur</t>
        </is>
      </c>
    </row>
    <row r="5" ht="30" customHeight="1">
      <c r="A5" s="4" t="inlineStr">
        <is>
          <t>Ce classeur reconstitue la trésorerie mensuelle de l'entreprise sur les douze prochains mois, à partir de son activité actuelle. Il sert de base pour tester l'effet d'un scénario export sur la trésorerie disponible.</t>
        </is>
      </c>
    </row>
    <row r="6" ht="15" customHeight="1">
      <c r="A6" s="3" t="inlineStr">
        <is>
          <t>Contenu</t>
        </is>
      </c>
    </row>
    <row r="7" ht="15" customHeight="1">
      <c r="A7" s="4" t="inlineStr">
        <is>
          <t>• Feuille « Paramètres » : solde initial, hypothèses d'exploitation et repères de financement.</t>
        </is>
      </c>
    </row>
    <row r="8" ht="30" customHeight="1">
      <c r="A8" s="4" t="inlineStr">
        <is>
          <t>• Feuille « Trésorerie 12 mois » : encaissements, décaissements récurrents, zone d'hypothèses projet à compléter, solde de fin de mois calculé par formules.</t>
        </is>
      </c>
    </row>
    <row r="9" ht="30" customHeight="1">
      <c r="A9" s="4" t="inlineStr">
        <is>
          <t>• Feuille « Repères » : indicateurs factuels recalculés automatiquement (solde le plus bas, mois concerné, nombre de mois sous zéro).</t>
        </is>
      </c>
    </row>
    <row r="10" ht="15" customHeight="1">
      <c r="A10" s="3" t="inlineStr">
        <is>
          <t>Mode d'emploi</t>
        </is>
      </c>
    </row>
    <row r="11" ht="15" customHeight="1">
      <c r="A11" s="4" t="inlineStr">
        <is>
          <t>1. Les cellules en bleu sont des hypothèses saisies : elles peuvent être modifiées et justifiées.</t>
        </is>
      </c>
    </row>
    <row r="12" ht="15" customHeight="1">
      <c r="A12" s="4" t="inlineStr">
        <is>
          <t>2. Les cellules en noir sont des formules : ne pas les écraser.</t>
        </is>
      </c>
    </row>
    <row r="13" ht="30" customHeight="1">
      <c r="A13" s="4" t="inlineStr">
        <is>
          <t>3. Les lignes surlignées en jaune de la zone « Hypothèses projet » sont vides : y saisir les encaissements et décaissements du scénario étudié, mois par mois.</t>
        </is>
      </c>
    </row>
    <row r="14" ht="15" customHeight="1">
      <c r="A14" s="4" t="inlineStr">
        <is>
          <t>4. Le solde de fin de mois et les repères se recalculent automatiquement.</t>
        </is>
      </c>
    </row>
    <row r="15" ht="15" customHeight="1">
      <c r="A15" s="3" t="inlineStr">
        <is>
          <t>Ce que le classeur ne fait pas</t>
        </is>
      </c>
    </row>
    <row r="16" ht="45" customHeight="1">
      <c r="A16" s="4" t="inlineStr">
        <is>
          <t>Le classeur ne produit aucun verdict, aucun score et aucune recommandation. Il n'indique pas si un scénario est finançable ou non : la lecture des tensions éventuelles, leur interprétation et les conclusions relèvent du travail à produire.</t>
        </is>
      </c>
    </row>
    <row r="17" ht="15" customHeight="1">
      <c r="A17" s="3" t="inlineStr">
        <is>
          <t>Sources à consulter séparément</t>
        </is>
      </c>
    </row>
    <row r="18" ht="15" customHeight="1">
      <c r="A18" s="4" t="inlineStr">
        <is>
          <t>• Brief vidéo V6 — Lilian, directeur administratif et financier : contrainte de trésorerie sur 12 mois.</t>
        </is>
      </c>
    </row>
    <row r="19" ht="30" customHeight="1">
      <c r="A19" s="4" t="inlineStr">
        <is>
          <t>• Articles du site : évolution du chiffre d'affaires, politique tarifaire et canaux de distribution, préparation export et capacité de production.</t>
        </is>
      </c>
    </row>
    <row r="20" ht="30" customHeight="1">
      <c r="A20" s="4" t="inlineStr">
        <is>
          <t>• Hypothèses et justificatifs de coûts export par pays (classeur et pièces jointes séparés) : à reporter dans la zone « Hypothèses projet ».</t>
        </is>
      </c>
    </row>
    <row r="21" ht="30" customHeight="1">
      <c r="A21" s="4" t="inlineStr">
        <is>
          <t>• Export comptable et fiche de la machine export : à intégrer aux lignes prévues lorsque ces documents sont communiqués.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14" customWidth="1" min="3" max="3"/>
    <col width="58" customWidth="1" min="4" max="4"/>
  </cols>
  <sheetData>
    <row r="1">
      <c r="A1" s="1" t="inlineStr">
        <is>
          <t>Paramètres et hypothèses de départ</t>
        </is>
      </c>
    </row>
    <row r="2">
      <c r="A2" s="2" t="inlineStr">
        <is>
          <t>Bleu = hypothèse saisie, modifiable. Ces valeurs alimentent la feuille « Trésorerie 12 mois ».</t>
        </is>
      </c>
    </row>
    <row r="4">
      <c r="A4" s="5" t="inlineStr">
        <is>
          <t>Paramètre</t>
        </is>
      </c>
      <c r="B4" s="5" t="inlineStr">
        <is>
          <t>Valeur</t>
        </is>
      </c>
      <c r="C4" s="5" t="inlineStr">
        <is>
          <t>Unité</t>
        </is>
      </c>
      <c r="D4" s="5" t="inlineStr">
        <is>
          <t>Origine / commentaire</t>
        </is>
      </c>
    </row>
    <row r="5">
      <c r="A5" s="6" t="inlineStr">
        <is>
          <t>Solde de trésorerie au 1er jour du mois 1</t>
        </is>
      </c>
      <c r="B5" s="7" t="n">
        <v>182000</v>
      </c>
      <c r="C5" s="8" t="inlineStr">
        <is>
          <t>€</t>
        </is>
      </c>
      <c r="D5" s="9" t="inlineStr">
        <is>
          <t>Situation de départ communiquée par la direction financière</t>
        </is>
      </c>
    </row>
    <row r="6">
      <c r="A6" s="6" t="inlineStr">
        <is>
          <t>Chiffre d'affaires annuel de référence</t>
        </is>
      </c>
      <c r="B6" s="7" t="n">
        <v>6500000</v>
      </c>
      <c r="C6" s="8" t="inlineStr">
        <is>
          <t>€</t>
        </is>
      </c>
      <c r="D6" s="9" t="inlineStr">
        <is>
          <t>Activité actuelle de l'entreprise</t>
        </is>
      </c>
    </row>
    <row r="7">
      <c r="A7" s="6" t="inlineStr">
        <is>
          <t>Délai moyen d'encaissement clients GMS</t>
        </is>
      </c>
      <c r="B7" s="10" t="n">
        <v>45</v>
      </c>
      <c r="C7" s="8" t="inlineStr">
        <is>
          <t>jours</t>
        </is>
      </c>
      <c r="D7" s="9" t="inlineStr">
        <is>
          <t>Conditions de règlement de la grande distribution</t>
        </is>
      </c>
    </row>
    <row r="8">
      <c r="A8" s="6" t="inlineStr">
        <is>
          <t>Découvert bancaire autorisé</t>
        </is>
      </c>
      <c r="B8" s="7" t="n">
        <v>100000</v>
      </c>
      <c r="C8" s="8" t="inlineStr">
        <is>
          <t>€</t>
        </is>
      </c>
      <c r="D8" s="9" t="inlineStr">
        <is>
          <t>Ligne de trésorerie existante — information, pas un objectif</t>
        </is>
      </c>
    </row>
    <row r="9">
      <c r="A9" s="6" t="inlineStr">
        <is>
          <t>Horizon de projection</t>
        </is>
      </c>
      <c r="B9" s="10" t="n">
        <v>12</v>
      </c>
      <c r="C9" s="8" t="inlineStr">
        <is>
          <t>mois</t>
        </is>
      </c>
      <c r="D9" s="9" t="inlineStr">
        <is>
          <t>Contrainte posée par la direction financière (brief V6)</t>
        </is>
      </c>
    </row>
    <row r="12">
      <c r="A12" s="2" t="inlineStr">
        <is>
          <t>Aucune hypothèse liée au projet export n'est renseignée ici : elle se saisit dans la zone dédiée de la feuille « Trésorerie 12 mois 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Trésorerie prévisionnelle mensuelle — 12 mois</t>
        </is>
      </c>
    </row>
    <row r="2">
      <c r="A2" s="2" t="inlineStr">
        <is>
          <t>Montants en euros. Bleu = hypothèse saisie, noir = formule, vert = lien vers la feuille « Paramètres ». Jaune = à compléter.</t>
        </is>
      </c>
    </row>
    <row r="4">
      <c r="A4" s="11" t="inlineStr">
        <is>
          <t>Poste</t>
        </is>
      </c>
      <c r="B4" s="12" t="inlineStr">
        <is>
          <t>Mois 1</t>
        </is>
      </c>
      <c r="C4" s="12" t="inlineStr">
        <is>
          <t>Mois 2</t>
        </is>
      </c>
      <c r="D4" s="12" t="inlineStr">
        <is>
          <t>Mois 3</t>
        </is>
      </c>
      <c r="E4" s="12" t="inlineStr">
        <is>
          <t>Mois 4</t>
        </is>
      </c>
      <c r="F4" s="12" t="inlineStr">
        <is>
          <t>Mois 5</t>
        </is>
      </c>
      <c r="G4" s="12" t="inlineStr">
        <is>
          <t>Mois 6</t>
        </is>
      </c>
      <c r="H4" s="12" t="inlineStr">
        <is>
          <t>Mois 7</t>
        </is>
      </c>
      <c r="I4" s="12" t="inlineStr">
        <is>
          <t>Mois 8</t>
        </is>
      </c>
      <c r="J4" s="12" t="inlineStr">
        <is>
          <t>Mois 9</t>
        </is>
      </c>
      <c r="K4" s="12" t="inlineStr">
        <is>
          <t>Mois 10</t>
        </is>
      </c>
      <c r="L4" s="12" t="inlineStr">
        <is>
          <t>Mois 11</t>
        </is>
      </c>
      <c r="M4" s="12" t="inlineStr">
        <is>
          <t>Mois 12</t>
        </is>
      </c>
      <c r="N4" s="13" t="inlineStr">
        <is>
          <t>Total</t>
        </is>
      </c>
    </row>
    <row r="5">
      <c r="A5" s="14" t="inlineStr">
        <is>
          <t>Solde de trésorerie en début de mois</t>
        </is>
      </c>
      <c r="B5" s="15">
        <f>Paramètres!B5</f>
        <v/>
      </c>
      <c r="C5" s="16">
        <f>B33</f>
        <v/>
      </c>
      <c r="D5" s="16">
        <f>C33</f>
        <v/>
      </c>
      <c r="E5" s="16">
        <f>D33</f>
        <v/>
      </c>
      <c r="F5" s="16">
        <f>E33</f>
        <v/>
      </c>
      <c r="G5" s="16">
        <f>F33</f>
        <v/>
      </c>
      <c r="H5" s="16">
        <f>G33</f>
        <v/>
      </c>
      <c r="I5" s="16">
        <f>H33</f>
        <v/>
      </c>
      <c r="J5" s="16">
        <f>I33</f>
        <v/>
      </c>
      <c r="K5" s="16">
        <f>J33</f>
        <v/>
      </c>
      <c r="L5" s="16">
        <f>K33</f>
        <v/>
      </c>
      <c r="M5" s="16">
        <f>L33</f>
        <v/>
      </c>
      <c r="N5" s="17" t="inlineStr"/>
    </row>
    <row r="7">
      <c r="A7" s="18" t="inlineStr">
        <is>
          <t>ENCAISSEMENTS</t>
        </is>
      </c>
      <c r="B7" s="19" t="n"/>
      <c r="C7" s="19" t="n"/>
      <c r="D7" s="19" t="n"/>
      <c r="E7" s="19" t="n"/>
      <c r="F7" s="19" t="n"/>
      <c r="G7" s="19" t="n"/>
      <c r="H7" s="19" t="n"/>
      <c r="I7" s="19" t="n"/>
      <c r="J7" s="19" t="n"/>
      <c r="K7" s="19" t="n"/>
      <c r="L7" s="19" t="n"/>
      <c r="M7" s="19" t="n"/>
      <c r="N7" s="19" t="n"/>
    </row>
    <row r="8">
      <c r="A8" s="20" t="inlineStr">
        <is>
          <t>Règlements clients grande distribution</t>
        </is>
      </c>
      <c r="B8" s="21" t="n">
        <v>845000</v>
      </c>
      <c r="C8" s="21" t="n">
        <v>715000</v>
      </c>
      <c r="D8" s="21" t="n">
        <v>487500</v>
      </c>
      <c r="E8" s="21" t="n">
        <v>455000</v>
      </c>
      <c r="F8" s="21" t="n">
        <v>507000</v>
      </c>
      <c r="G8" s="21" t="n">
        <v>520000</v>
      </c>
      <c r="H8" s="21" t="n">
        <v>533000</v>
      </c>
      <c r="I8" s="21" t="n">
        <v>507000</v>
      </c>
      <c r="J8" s="21" t="n">
        <v>403000</v>
      </c>
      <c r="K8" s="21" t="n">
        <v>377000</v>
      </c>
      <c r="L8" s="21" t="n">
        <v>552500</v>
      </c>
      <c r="M8" s="21" t="n">
        <v>598000</v>
      </c>
      <c r="N8" s="16">
        <f>SUM(B8:M8)</f>
        <v/>
      </c>
    </row>
    <row r="9">
      <c r="A9" s="20" t="inlineStr">
        <is>
          <t>Ventes boutique et circuits directs</t>
        </is>
      </c>
      <c r="B9" s="21" t="n">
        <v>50700</v>
      </c>
      <c r="C9" s="21" t="n">
        <v>42900</v>
      </c>
      <c r="D9" s="21" t="n">
        <v>29200</v>
      </c>
      <c r="E9" s="21" t="n">
        <v>27300</v>
      </c>
      <c r="F9" s="21" t="n">
        <v>30400</v>
      </c>
      <c r="G9" s="21" t="n">
        <v>31200</v>
      </c>
      <c r="H9" s="21" t="n">
        <v>32000</v>
      </c>
      <c r="I9" s="21" t="n">
        <v>30400</v>
      </c>
      <c r="J9" s="21" t="n">
        <v>24200</v>
      </c>
      <c r="K9" s="21" t="n">
        <v>22600</v>
      </c>
      <c r="L9" s="21" t="n">
        <v>33200</v>
      </c>
      <c r="M9" s="21" t="n">
        <v>35900</v>
      </c>
      <c r="N9" s="16">
        <f>SUM(B9:M9)</f>
        <v/>
      </c>
    </row>
    <row r="10">
      <c r="A10" s="20" t="inlineStr">
        <is>
          <t>Autres encaissements d'exploitation</t>
        </is>
      </c>
      <c r="B10" s="21" t="n">
        <v>9000</v>
      </c>
      <c r="C10" s="21" t="n">
        <v>9000</v>
      </c>
      <c r="D10" s="21" t="n">
        <v>9000</v>
      </c>
      <c r="E10" s="21" t="n">
        <v>9000</v>
      </c>
      <c r="F10" s="21" t="n">
        <v>9000</v>
      </c>
      <c r="G10" s="21" t="n">
        <v>9000</v>
      </c>
      <c r="H10" s="21" t="n">
        <v>9000</v>
      </c>
      <c r="I10" s="21" t="n">
        <v>9000</v>
      </c>
      <c r="J10" s="21" t="n">
        <v>9000</v>
      </c>
      <c r="K10" s="21" t="n">
        <v>9000</v>
      </c>
      <c r="L10" s="21" t="n">
        <v>9000</v>
      </c>
      <c r="M10" s="21" t="n">
        <v>9000</v>
      </c>
      <c r="N10" s="16">
        <f>SUM(B10:M10)</f>
        <v/>
      </c>
    </row>
    <row r="11">
      <c r="A11" s="14" t="inlineStr">
        <is>
          <t>Hypothèses projet — encaissements (à compléter)</t>
        </is>
      </c>
      <c r="B11" s="22" t="n"/>
      <c r="C11" s="22" t="n"/>
      <c r="D11" s="22" t="n"/>
      <c r="E11" s="22" t="n"/>
      <c r="F11" s="22" t="n"/>
      <c r="G11" s="22" t="n"/>
      <c r="H11" s="22" t="n"/>
      <c r="I11" s="22" t="n"/>
      <c r="J11" s="22" t="n"/>
      <c r="K11" s="22" t="n"/>
      <c r="L11" s="22" t="n"/>
      <c r="M11" s="22" t="n"/>
      <c r="N11" s="16">
        <f>SUM(B11:M11)</f>
        <v/>
      </c>
    </row>
    <row r="12">
      <c r="A12" s="14" t="inlineStr">
        <is>
          <t>Hypothèses projet — aides ou financements obtenus (à compléter)</t>
        </is>
      </c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  <c r="K12" s="22" t="n"/>
      <c r="L12" s="22" t="n"/>
      <c r="M12" s="22" t="n"/>
      <c r="N12" s="16">
        <f>SUM(B12:M12)</f>
        <v/>
      </c>
    </row>
    <row r="13">
      <c r="A13" s="14" t="inlineStr">
        <is>
          <t>Total des encaissements</t>
        </is>
      </c>
      <c r="B13" s="23">
        <f>SUM(B8:B12)</f>
        <v/>
      </c>
      <c r="C13" s="23">
        <f>SUM(C8:C12)</f>
        <v/>
      </c>
      <c r="D13" s="23">
        <f>SUM(D8:D12)</f>
        <v/>
      </c>
      <c r="E13" s="23">
        <f>SUM(E8:E12)</f>
        <v/>
      </c>
      <c r="F13" s="23">
        <f>SUM(F8:F12)</f>
        <v/>
      </c>
      <c r="G13" s="23">
        <f>SUM(G8:G12)</f>
        <v/>
      </c>
      <c r="H13" s="23">
        <f>SUM(H8:H12)</f>
        <v/>
      </c>
      <c r="I13" s="23">
        <f>SUM(I8:I12)</f>
        <v/>
      </c>
      <c r="J13" s="23">
        <f>SUM(J8:J12)</f>
        <v/>
      </c>
      <c r="K13" s="23">
        <f>SUM(K8:K12)</f>
        <v/>
      </c>
      <c r="L13" s="23">
        <f>SUM(L8:L12)</f>
        <v/>
      </c>
      <c r="M13" s="23">
        <f>SUM(M8:M12)</f>
        <v/>
      </c>
      <c r="N13" s="23">
        <f>SUM(B13:M13)</f>
        <v/>
      </c>
    </row>
    <row r="15">
      <c r="A15" s="18" t="inlineStr">
        <is>
          <t>DÉCAISSEMENTS</t>
        </is>
      </c>
      <c r="B15" s="19" t="n"/>
      <c r="C15" s="19" t="n"/>
      <c r="D15" s="19" t="n"/>
      <c r="E15" s="19" t="n"/>
      <c r="F15" s="19" t="n"/>
      <c r="G15" s="19" t="n"/>
      <c r="H15" s="19" t="n"/>
      <c r="I15" s="19" t="n"/>
      <c r="J15" s="19" t="n"/>
      <c r="K15" s="19" t="n"/>
      <c r="L15" s="19" t="n"/>
      <c r="M15" s="19" t="n"/>
      <c r="N15" s="19" t="n"/>
    </row>
    <row r="16">
      <c r="A16" s="20" t="inlineStr">
        <is>
          <t>Achats de matières premières et emballages</t>
        </is>
      </c>
      <c r="B16" s="21" t="n">
        <v>180400</v>
      </c>
      <c r="C16" s="21" t="n">
        <v>168400</v>
      </c>
      <c r="D16" s="21" t="n">
        <v>187600</v>
      </c>
      <c r="E16" s="21" t="n">
        <v>192400</v>
      </c>
      <c r="F16" s="21" t="n">
        <v>197200</v>
      </c>
      <c r="G16" s="21" t="n">
        <v>187600</v>
      </c>
      <c r="H16" s="21" t="n">
        <v>149100</v>
      </c>
      <c r="I16" s="21" t="n">
        <v>139500</v>
      </c>
      <c r="J16" s="21" t="n">
        <v>204400</v>
      </c>
      <c r="K16" s="21" t="n">
        <v>221300</v>
      </c>
      <c r="L16" s="21" t="n">
        <v>312600</v>
      </c>
      <c r="M16" s="21" t="n">
        <v>264600</v>
      </c>
      <c r="N16" s="16">
        <f>SUM(B16:M16)</f>
        <v/>
      </c>
    </row>
    <row r="17">
      <c r="A17" s="20" t="inlineStr">
        <is>
          <t>Salaires, cotisations et charges de personnel</t>
        </is>
      </c>
      <c r="B17" s="21" t="n">
        <v>228000</v>
      </c>
      <c r="C17" s="21" t="n">
        <v>228000</v>
      </c>
      <c r="D17" s="21" t="n">
        <v>228000</v>
      </c>
      <c r="E17" s="21" t="n">
        <v>228000</v>
      </c>
      <c r="F17" s="21" t="n">
        <v>228000</v>
      </c>
      <c r="G17" s="21" t="n">
        <v>228000</v>
      </c>
      <c r="H17" s="21" t="n">
        <v>228000</v>
      </c>
      <c r="I17" s="21" t="n">
        <v>228000</v>
      </c>
      <c r="J17" s="21" t="n">
        <v>228000</v>
      </c>
      <c r="K17" s="21" t="n">
        <v>228000</v>
      </c>
      <c r="L17" s="21" t="n">
        <v>228000</v>
      </c>
      <c r="M17" s="21" t="n">
        <v>228000</v>
      </c>
      <c r="N17" s="16">
        <f>SUM(B17:M17)</f>
        <v/>
      </c>
    </row>
    <row r="18">
      <c r="A18" s="20" t="inlineStr">
        <is>
          <t>Énergie, loyers, maintenance et assurances</t>
        </is>
      </c>
      <c r="B18" s="21" t="n">
        <v>41000</v>
      </c>
      <c r="C18" s="21" t="n">
        <v>41000</v>
      </c>
      <c r="D18" s="21" t="n">
        <v>41000</v>
      </c>
      <c r="E18" s="21" t="n">
        <v>41000</v>
      </c>
      <c r="F18" s="21" t="n">
        <v>41000</v>
      </c>
      <c r="G18" s="21" t="n">
        <v>41000</v>
      </c>
      <c r="H18" s="21" t="n">
        <v>41000</v>
      </c>
      <c r="I18" s="21" t="n">
        <v>41000</v>
      </c>
      <c r="J18" s="21" t="n">
        <v>41000</v>
      </c>
      <c r="K18" s="21" t="n">
        <v>41000</v>
      </c>
      <c r="L18" s="21" t="n">
        <v>41000</v>
      </c>
      <c r="M18" s="21" t="n">
        <v>41000</v>
      </c>
      <c r="N18" s="16">
        <f>SUM(B18:M18)</f>
        <v/>
      </c>
    </row>
    <row r="19">
      <c r="A19" s="20" t="inlineStr">
        <is>
          <t>Transport et logistique sur le marché français</t>
        </is>
      </c>
      <c r="B19" s="21" t="n">
        <v>21900</v>
      </c>
      <c r="C19" s="21" t="n">
        <v>20500</v>
      </c>
      <c r="D19" s="21" t="n">
        <v>22800</v>
      </c>
      <c r="E19" s="21" t="n">
        <v>23400</v>
      </c>
      <c r="F19" s="21" t="n">
        <v>24000</v>
      </c>
      <c r="G19" s="21" t="n">
        <v>22800</v>
      </c>
      <c r="H19" s="21" t="n">
        <v>18100</v>
      </c>
      <c r="I19" s="21" t="n">
        <v>17000</v>
      </c>
      <c r="J19" s="21" t="n">
        <v>24900</v>
      </c>
      <c r="K19" s="21" t="n">
        <v>26900</v>
      </c>
      <c r="L19" s="21" t="n">
        <v>38000</v>
      </c>
      <c r="M19" s="21" t="n">
        <v>32200</v>
      </c>
      <c r="N19" s="16">
        <f>SUM(B19:M19)</f>
        <v/>
      </c>
    </row>
    <row r="20">
      <c r="A20" s="20" t="inlineStr">
        <is>
          <t>Frais commerciaux et marketing France</t>
        </is>
      </c>
      <c r="B20" s="21" t="n">
        <v>21000</v>
      </c>
      <c r="C20" s="21" t="n">
        <v>21000</v>
      </c>
      <c r="D20" s="21" t="n">
        <v>21000</v>
      </c>
      <c r="E20" s="21" t="n">
        <v>21000</v>
      </c>
      <c r="F20" s="21" t="n">
        <v>21000</v>
      </c>
      <c r="G20" s="21" t="n">
        <v>21000</v>
      </c>
      <c r="H20" s="21" t="n">
        <v>21000</v>
      </c>
      <c r="I20" s="21" t="n">
        <v>21000</v>
      </c>
      <c r="J20" s="21" t="n">
        <v>21000</v>
      </c>
      <c r="K20" s="21" t="n">
        <v>21000</v>
      </c>
      <c r="L20" s="21" t="n">
        <v>21000</v>
      </c>
      <c r="M20" s="21" t="n">
        <v>21000</v>
      </c>
      <c r="N20" s="16">
        <f>SUM(B20:M20)</f>
        <v/>
      </c>
    </row>
    <row r="21">
      <c r="A21" s="20" t="inlineStr">
        <is>
          <t>Impôts et taxes</t>
        </is>
      </c>
      <c r="B21" s="21" t="n">
        <v>0</v>
      </c>
      <c r="C21" s="21" t="n">
        <v>0</v>
      </c>
      <c r="D21" s="21" t="n">
        <v>74000</v>
      </c>
      <c r="E21" s="21" t="n">
        <v>0</v>
      </c>
      <c r="F21" s="21" t="n">
        <v>0</v>
      </c>
      <c r="G21" s="21" t="n">
        <v>74000</v>
      </c>
      <c r="H21" s="21" t="n">
        <v>0</v>
      </c>
      <c r="I21" s="21" t="n">
        <v>0</v>
      </c>
      <c r="J21" s="21" t="n">
        <v>74000</v>
      </c>
      <c r="K21" s="21" t="n">
        <v>0</v>
      </c>
      <c r="L21" s="21" t="n">
        <v>0</v>
      </c>
      <c r="M21" s="21" t="n">
        <v>74000</v>
      </c>
      <c r="N21" s="16">
        <f>SUM(B21:M21)</f>
        <v/>
      </c>
    </row>
    <row r="22">
      <c r="A22" s="20" t="inlineStr">
        <is>
          <t>Échéances d'emprunts en cours</t>
        </is>
      </c>
      <c r="B22" s="21" t="n">
        <v>26500</v>
      </c>
      <c r="C22" s="21" t="n">
        <v>26500</v>
      </c>
      <c r="D22" s="21" t="n">
        <v>26500</v>
      </c>
      <c r="E22" s="21" t="n">
        <v>26500</v>
      </c>
      <c r="F22" s="21" t="n">
        <v>26500</v>
      </c>
      <c r="G22" s="21" t="n">
        <v>26500</v>
      </c>
      <c r="H22" s="21" t="n">
        <v>26500</v>
      </c>
      <c r="I22" s="21" t="n">
        <v>26500</v>
      </c>
      <c r="J22" s="21" t="n">
        <v>26500</v>
      </c>
      <c r="K22" s="21" t="n">
        <v>26500</v>
      </c>
      <c r="L22" s="21" t="n">
        <v>26500</v>
      </c>
      <c r="M22" s="21" t="n">
        <v>26500</v>
      </c>
      <c r="N22" s="16">
        <f>SUM(B22:M22)</f>
        <v/>
      </c>
    </row>
    <row r="23">
      <c r="A23" s="20" t="inlineStr">
        <is>
          <t>Investissements et maintenance d'atelier récurrents</t>
        </is>
      </c>
      <c r="B23" s="21" t="n">
        <v>12000</v>
      </c>
      <c r="C23" s="21" t="n">
        <v>12000</v>
      </c>
      <c r="D23" s="21" t="n">
        <v>12000</v>
      </c>
      <c r="E23" s="21" t="n">
        <v>12000</v>
      </c>
      <c r="F23" s="21" t="n">
        <v>12000</v>
      </c>
      <c r="G23" s="21" t="n">
        <v>12000</v>
      </c>
      <c r="H23" s="21" t="n">
        <v>12000</v>
      </c>
      <c r="I23" s="21" t="n">
        <v>12000</v>
      </c>
      <c r="J23" s="21" t="n">
        <v>12000</v>
      </c>
      <c r="K23" s="21" t="n">
        <v>12000</v>
      </c>
      <c r="L23" s="21" t="n">
        <v>12000</v>
      </c>
      <c r="M23" s="21" t="n">
        <v>12000</v>
      </c>
      <c r="N23" s="16">
        <f>SUM(B23:M23)</f>
        <v/>
      </c>
    </row>
    <row r="24">
      <c r="A24" s="14" t="inlineStr">
        <is>
          <t>Échéance liée à la machine export déjà acquise (à renseigner)</t>
        </is>
      </c>
      <c r="B24" s="22" t="n"/>
      <c r="C24" s="22" t="n"/>
      <c r="D24" s="22" t="n"/>
      <c r="E24" s="22" t="n"/>
      <c r="F24" s="22" t="n"/>
      <c r="G24" s="22" t="n"/>
      <c r="H24" s="22" t="n"/>
      <c r="I24" s="22" t="n"/>
      <c r="J24" s="22" t="n"/>
      <c r="K24" s="22" t="n"/>
      <c r="L24" s="22" t="n"/>
      <c r="M24" s="22" t="n"/>
      <c r="N24" s="16">
        <f>SUM(B24:M24)</f>
        <v/>
      </c>
    </row>
    <row r="25">
      <c r="A25" s="14" t="inlineStr">
        <is>
          <t>Hypothèses projet — adaptation packaging et étiquetage (à compléter)</t>
        </is>
      </c>
      <c r="B25" s="22" t="n"/>
      <c r="C25" s="22" t="n"/>
      <c r="D25" s="22" t="n"/>
      <c r="E25" s="22" t="n"/>
      <c r="F25" s="22" t="n"/>
      <c r="G25" s="22" t="n"/>
      <c r="H25" s="22" t="n"/>
      <c r="I25" s="22" t="n"/>
      <c r="J25" s="22" t="n"/>
      <c r="K25" s="22" t="n"/>
      <c r="L25" s="22" t="n"/>
      <c r="M25" s="22" t="n"/>
      <c r="N25" s="16">
        <f>SUM(B25:M25)</f>
        <v/>
      </c>
    </row>
    <row r="26">
      <c r="A26" s="14" t="inlineStr">
        <is>
          <t>Hypothèses projet — conformité et certification (à compléter)</t>
        </is>
      </c>
      <c r="B26" s="22" t="n"/>
      <c r="C26" s="22" t="n"/>
      <c r="D26" s="22" t="n"/>
      <c r="E26" s="22" t="n"/>
      <c r="F26" s="22" t="n"/>
      <c r="G26" s="22" t="n"/>
      <c r="H26" s="22" t="n"/>
      <c r="I26" s="22" t="n"/>
      <c r="J26" s="22" t="n"/>
      <c r="K26" s="22" t="n"/>
      <c r="L26" s="22" t="n"/>
      <c r="M26" s="22" t="n"/>
      <c r="N26" s="16">
        <f>SUM(B26:M26)</f>
        <v/>
      </c>
    </row>
    <row r="27">
      <c r="A27" s="14" t="inlineStr">
        <is>
          <t>Hypothèses projet — logistique export (à compléter)</t>
        </is>
      </c>
      <c r="B27" s="22" t="n"/>
      <c r="C27" s="22" t="n"/>
      <c r="D27" s="22" t="n"/>
      <c r="E27" s="22" t="n"/>
      <c r="F27" s="22" t="n"/>
      <c r="G27" s="22" t="n"/>
      <c r="H27" s="22" t="n"/>
      <c r="I27" s="22" t="n"/>
      <c r="J27" s="22" t="n"/>
      <c r="K27" s="22" t="n"/>
      <c r="L27" s="22" t="n"/>
      <c r="M27" s="22" t="n"/>
      <c r="N27" s="16">
        <f>SUM(B27:M27)</f>
        <v/>
      </c>
    </row>
    <row r="28">
      <c r="A28" s="14" t="inlineStr">
        <is>
          <t>Hypothèses projet — lancement communication (à compléter)</t>
        </is>
      </c>
      <c r="B28" s="22" t="n"/>
      <c r="C28" s="22" t="n"/>
      <c r="D28" s="22" t="n"/>
      <c r="E28" s="22" t="n"/>
      <c r="F28" s="22" t="n"/>
      <c r="G28" s="22" t="n"/>
      <c r="H28" s="22" t="n"/>
      <c r="I28" s="22" t="n"/>
      <c r="J28" s="22" t="n"/>
      <c r="K28" s="22" t="n"/>
      <c r="L28" s="22" t="n"/>
      <c r="M28" s="22" t="n"/>
      <c r="N28" s="16">
        <f>SUM(B28:M28)</f>
        <v/>
      </c>
    </row>
    <row r="29">
      <c r="A29" s="14" t="inlineStr">
        <is>
          <t>Hypothèses projet — autres décaissements (à compléter)</t>
        </is>
      </c>
      <c r="B29" s="22" t="n"/>
      <c r="C29" s="22" t="n"/>
      <c r="D29" s="22" t="n"/>
      <c r="E29" s="22" t="n"/>
      <c r="F29" s="22" t="n"/>
      <c r="G29" s="22" t="n"/>
      <c r="H29" s="22" t="n"/>
      <c r="I29" s="22" t="n"/>
      <c r="J29" s="22" t="n"/>
      <c r="K29" s="22" t="n"/>
      <c r="L29" s="22" t="n"/>
      <c r="M29" s="22" t="n"/>
      <c r="N29" s="16">
        <f>SUM(B29:M29)</f>
        <v/>
      </c>
    </row>
    <row r="30">
      <c r="A30" s="14" t="inlineStr">
        <is>
          <t>Total des décaissements</t>
        </is>
      </c>
      <c r="B30" s="23">
        <f>SUM(B16:B29)</f>
        <v/>
      </c>
      <c r="C30" s="23">
        <f>SUM(C16:C29)</f>
        <v/>
      </c>
      <c r="D30" s="23">
        <f>SUM(D16:D29)</f>
        <v/>
      </c>
      <c r="E30" s="23">
        <f>SUM(E16:E29)</f>
        <v/>
      </c>
      <c r="F30" s="23">
        <f>SUM(F16:F29)</f>
        <v/>
      </c>
      <c r="G30" s="23">
        <f>SUM(G16:G29)</f>
        <v/>
      </c>
      <c r="H30" s="23">
        <f>SUM(H16:H29)</f>
        <v/>
      </c>
      <c r="I30" s="23">
        <f>SUM(I16:I29)</f>
        <v/>
      </c>
      <c r="J30" s="23">
        <f>SUM(J16:J29)</f>
        <v/>
      </c>
      <c r="K30" s="23">
        <f>SUM(K16:K29)</f>
        <v/>
      </c>
      <c r="L30" s="23">
        <f>SUM(L16:L29)</f>
        <v/>
      </c>
      <c r="M30" s="23">
        <f>SUM(M16:M29)</f>
        <v/>
      </c>
      <c r="N30" s="23">
        <f>SUM(B30:M30)</f>
        <v/>
      </c>
    </row>
    <row r="32">
      <c r="A32" s="14" t="inlineStr">
        <is>
          <t>Variation de trésorerie du mois</t>
        </is>
      </c>
      <c r="B32" s="23">
        <f>B13-B30</f>
        <v/>
      </c>
      <c r="C32" s="23">
        <f>C13-C30</f>
        <v/>
      </c>
      <c r="D32" s="23">
        <f>D13-D30</f>
        <v/>
      </c>
      <c r="E32" s="23">
        <f>E13-E30</f>
        <v/>
      </c>
      <c r="F32" s="23">
        <f>F13-F30</f>
        <v/>
      </c>
      <c r="G32" s="23">
        <f>G13-G30</f>
        <v/>
      </c>
      <c r="H32" s="23">
        <f>H13-H30</f>
        <v/>
      </c>
      <c r="I32" s="23">
        <f>I13-I30</f>
        <v/>
      </c>
      <c r="J32" s="23">
        <f>J13-J30</f>
        <v/>
      </c>
      <c r="K32" s="23">
        <f>K13-K30</f>
        <v/>
      </c>
      <c r="L32" s="23">
        <f>L13-L30</f>
        <v/>
      </c>
      <c r="M32" s="23">
        <f>M13-M30</f>
        <v/>
      </c>
      <c r="N32" s="23">
        <f>SUM(B32:M32)</f>
        <v/>
      </c>
    </row>
    <row r="33">
      <c r="A33" s="14" t="inlineStr">
        <is>
          <t>Solde de trésorerie en fin de mois</t>
        </is>
      </c>
      <c r="B33" s="24">
        <f>B5+B32</f>
        <v/>
      </c>
      <c r="C33" s="24">
        <f>C5+C32</f>
        <v/>
      </c>
      <c r="D33" s="24">
        <f>D5+D32</f>
        <v/>
      </c>
      <c r="E33" s="24">
        <f>E5+E32</f>
        <v/>
      </c>
      <c r="F33" s="24">
        <f>F5+F32</f>
        <v/>
      </c>
      <c r="G33" s="24">
        <f>G5+G32</f>
        <v/>
      </c>
      <c r="H33" s="24">
        <f>H5+H32</f>
        <v/>
      </c>
      <c r="I33" s="24">
        <f>I5+I32</f>
        <v/>
      </c>
      <c r="J33" s="24">
        <f>J5+J32</f>
        <v/>
      </c>
      <c r="K33" s="24">
        <f>K5+K32</f>
        <v/>
      </c>
      <c r="L33" s="24">
        <f>L5+L32</f>
        <v/>
      </c>
      <c r="M33" s="24">
        <f>M5+M32</f>
        <v/>
      </c>
    </row>
    <row r="35">
      <c r="A35" s="2" t="inlineStr">
        <is>
          <t>Rappel : le solde de fin de mois du mois précédent alimente automatiquement le solde de début du mois suivant.</t>
        </is>
      </c>
    </row>
    <row r="36">
      <c r="A36" s="2" t="inlineStr">
        <is>
          <t>Le classeur ne qualifie pas le résultat obtenu : aucune alerte, aucun seuil et aucune conclusion ne sont codés.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8" customWidth="1" min="2" max="2"/>
    <col width="60" customWidth="1" min="3" max="3"/>
  </cols>
  <sheetData>
    <row r="1">
      <c r="A1" s="1" t="inlineStr">
        <is>
          <t>Repères calculés</t>
        </is>
      </c>
    </row>
    <row r="2">
      <c r="A2" s="2" t="inlineStr">
        <is>
          <t>Indicateurs factuels recalculés à partir de la feuille « Trésorerie 12 mois ». Aucune interprétation n'y est associée.</t>
        </is>
      </c>
    </row>
    <row r="4">
      <c r="A4" s="8" t="inlineStr">
        <is>
          <t>Solde de fin de mois le plus bas sur 12 mois</t>
        </is>
      </c>
      <c r="B4" s="25">
        <f>MIN('Trésorerie 12 mois'!B33:M33)</f>
        <v/>
      </c>
      <c r="C4" s="9" t="inlineStr">
        <is>
          <t>Valeur minimale observée sur la période</t>
        </is>
      </c>
    </row>
    <row r="5">
      <c r="A5" s="8" t="inlineStr">
        <is>
          <t>Mois où ce solde le plus bas est atteint</t>
        </is>
      </c>
      <c r="B5" s="26">
        <f>INDEX('Trésorerie 12 mois'!B4:M4,MATCH(MIN('Trésorerie 12 mois'!B33:M33),'Trésorerie 12 mois'!B33:M33,0))</f>
        <v/>
      </c>
      <c r="C5" s="9" t="inlineStr">
        <is>
          <t>Repère de calendrier</t>
        </is>
      </c>
    </row>
    <row r="6">
      <c r="A6" s="8" t="inlineStr">
        <is>
          <t>Nombre de mois avec un solde de fin de mois négatif</t>
        </is>
      </c>
      <c r="B6" s="27">
        <f>COUNTIF('Trésorerie 12 mois'!B33:M33,"&lt;0")</f>
        <v/>
      </c>
      <c r="C6" s="9" t="inlineStr">
        <is>
          <t>Comptage brut, sans qualification</t>
        </is>
      </c>
    </row>
    <row r="7">
      <c r="A7" s="8" t="inlineStr">
        <is>
          <t>Solde de fin de mois le plus élevé</t>
        </is>
      </c>
      <c r="B7" s="25">
        <f>MAX('Trésorerie 12 mois'!B33:M33)</f>
        <v/>
      </c>
      <c r="C7" s="9" t="inlineStr">
        <is>
          <t>Valeur maximale observée sur la période</t>
        </is>
      </c>
    </row>
    <row r="8">
      <c r="A8" s="8" t="inlineStr">
        <is>
          <t>Solde à la fin du mois 12</t>
        </is>
      </c>
      <c r="B8" s="25">
        <f>'Trésorerie 12 mois'!M33</f>
        <v/>
      </c>
      <c r="C8" s="9" t="inlineStr">
        <is>
          <t>Situation en fin d'horizon</t>
        </is>
      </c>
    </row>
    <row r="9">
      <c r="A9" s="8" t="inlineStr">
        <is>
          <t>Variation cumulée sur 12 mois</t>
        </is>
      </c>
      <c r="B9" s="25">
        <f>'Trésorerie 12 mois'!N32</f>
        <v/>
      </c>
      <c r="C9" s="9" t="inlineStr">
        <is>
          <t>Somme des variations mensuelles</t>
        </is>
      </c>
    </row>
    <row r="12">
      <c r="A12" s="2" t="inlineStr">
        <is>
          <t>Ces repères décrivent la projection saisie ; ils ne disent pas si le scénario est soutenable. Cette analyse fait partie du travail à produire.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2026-08-13T14:50:42Z</dcterms:created>
  <dcterms:modified xmlns:dcterms="http://purl.org/dc/terms/" xmlns:xsi="http://www.w3.org/2001/XMLSchema-instance" xsi:type="dcterms:W3CDTF">2026-08-13T14:50:42Z</dcterms:modified>
</cp:coreProperties>
</file>